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vca365.sharepoint.com/sites/DigitalProductCX/Shared Documents/Technical Product Management IHD/02 Clinical Chemistry/Fuji Series/Bio-Rad Controls North America/Lot 72962 expiration 11.30.2028/"/>
    </mc:Choice>
  </mc:AlternateContent>
  <xr:revisionPtr revIDLastSave="0" documentId="8_{5D46D9BC-8035-4DC4-90AD-F4473AFB99ED}" xr6:coauthVersionLast="47" xr6:coauthVersionMax="47" xr10:uidLastSave="{00000000-0000-0000-0000-000000000000}"/>
  <bookViews>
    <workbookView xWindow="-110" yWindow="-110" windowWidth="19420" windowHeight="10420" xr2:uid="{6F1710E1-9961-44E8-8FBD-E2947A19669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7" i="1" l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0" i="1"/>
  <c r="L30" i="1"/>
  <c r="G30" i="1"/>
  <c r="Q30" i="1" s="1"/>
  <c r="F30" i="1"/>
  <c r="P30" i="1" s="1"/>
  <c r="Q29" i="1"/>
  <c r="P29" i="1"/>
  <c r="P57" i="1" s="1" a="1"/>
  <c r="P57" i="1" s="1"/>
  <c r="M29" i="1"/>
  <c r="L29" i="1"/>
  <c r="G29" i="1"/>
  <c r="F29" i="1"/>
  <c r="M28" i="1"/>
  <c r="L28" i="1"/>
  <c r="G28" i="1"/>
  <c r="Q28" i="1" s="1"/>
  <c r="F28" i="1"/>
  <c r="P28" i="1" s="1"/>
  <c r="P56" i="1" s="1" a="1"/>
  <c r="P56" i="1" s="1"/>
  <c r="Q27" i="1"/>
  <c r="P27" i="1"/>
  <c r="P55" i="1" s="1" a="1"/>
  <c r="P55" i="1" s="1"/>
  <c r="M27" i="1"/>
  <c r="L27" i="1"/>
  <c r="G27" i="1"/>
  <c r="F27" i="1"/>
  <c r="M26" i="1"/>
  <c r="L26" i="1"/>
  <c r="G26" i="1"/>
  <c r="Q26" i="1" s="1"/>
  <c r="F26" i="1"/>
  <c r="P26" i="1" s="1"/>
  <c r="P36" i="1" s="1" a="1"/>
  <c r="P36" i="1" s="1"/>
  <c r="Q25" i="1"/>
  <c r="P25" i="1"/>
  <c r="P38" i="1" s="1" a="1"/>
  <c r="P38" i="1" s="1"/>
  <c r="M25" i="1"/>
  <c r="L25" i="1"/>
  <c r="G25" i="1"/>
  <c r="F25" i="1"/>
  <c r="M24" i="1"/>
  <c r="L24" i="1"/>
  <c r="G24" i="1"/>
  <c r="Q24" i="1" s="1"/>
  <c r="F24" i="1"/>
  <c r="P24" i="1" s="1"/>
  <c r="Q23" i="1"/>
  <c r="P23" i="1"/>
  <c r="P44" i="1" s="1" a="1"/>
  <c r="P44" i="1" s="1"/>
  <c r="M23" i="1"/>
  <c r="L23" i="1"/>
  <c r="G23" i="1"/>
  <c r="F23" i="1"/>
  <c r="M22" i="1"/>
  <c r="L22" i="1"/>
  <c r="G22" i="1"/>
  <c r="Q22" i="1" s="1"/>
  <c r="F22" i="1"/>
  <c r="P22" i="1" s="1"/>
  <c r="Q21" i="1"/>
  <c r="P21" i="1"/>
  <c r="P53" i="1" s="1" a="1"/>
  <c r="P53" i="1" s="1"/>
  <c r="M21" i="1"/>
  <c r="L21" i="1"/>
  <c r="G21" i="1"/>
  <c r="F21" i="1"/>
  <c r="M20" i="1"/>
  <c r="L20" i="1"/>
  <c r="G20" i="1"/>
  <c r="Q20" i="1" s="1"/>
  <c r="F20" i="1"/>
  <c r="P20" i="1" s="1"/>
  <c r="P50" i="1" s="1" a="1"/>
  <c r="P50" i="1" s="1"/>
  <c r="Q19" i="1"/>
  <c r="P19" i="1"/>
  <c r="P34" i="1" s="1" a="1"/>
  <c r="P34" i="1" s="1"/>
  <c r="M19" i="1"/>
  <c r="L19" i="1"/>
  <c r="G19" i="1"/>
  <c r="F19" i="1"/>
  <c r="M18" i="1"/>
  <c r="L18" i="1"/>
  <c r="G18" i="1"/>
  <c r="Q18" i="1" s="1"/>
  <c r="F18" i="1"/>
  <c r="P18" i="1" s="1"/>
  <c r="Q17" i="1"/>
  <c r="P17" i="1"/>
  <c r="P39" i="1" s="1" a="1"/>
  <c r="P39" i="1" s="1"/>
  <c r="M17" i="1"/>
  <c r="L17" i="1"/>
  <c r="G17" i="1"/>
  <c r="F17" i="1"/>
  <c r="M16" i="1"/>
  <c r="L16" i="1"/>
  <c r="G16" i="1"/>
  <c r="Q16" i="1" s="1"/>
  <c r="F16" i="1"/>
  <c r="P16" i="1" s="1"/>
  <c r="P49" i="1" s="1" a="1"/>
  <c r="P49" i="1" s="1"/>
  <c r="Q15" i="1"/>
  <c r="P15" i="1"/>
  <c r="P37" i="1" s="1" a="1"/>
  <c r="P37" i="1" s="1"/>
  <c r="M15" i="1"/>
  <c r="L15" i="1"/>
  <c r="G15" i="1"/>
  <c r="F15" i="1"/>
  <c r="M14" i="1"/>
  <c r="L14" i="1"/>
  <c r="G14" i="1"/>
  <c r="Q14" i="1" s="1"/>
  <c r="F14" i="1"/>
  <c r="P14" i="1" s="1"/>
  <c r="P43" i="1" s="1" a="1"/>
  <c r="P43" i="1" s="1"/>
  <c r="Q13" i="1"/>
  <c r="P13" i="1"/>
  <c r="P35" i="1" s="1" a="1"/>
  <c r="P35" i="1" s="1"/>
  <c r="M13" i="1"/>
  <c r="L13" i="1"/>
  <c r="G13" i="1"/>
  <c r="F13" i="1"/>
  <c r="M12" i="1"/>
  <c r="L12" i="1"/>
  <c r="G12" i="1"/>
  <c r="Q12" i="1" s="1"/>
  <c r="F12" i="1"/>
  <c r="P12" i="1" s="1"/>
  <c r="P42" i="1" s="1" a="1"/>
  <c r="P42" i="1" s="1"/>
  <c r="Q11" i="1"/>
  <c r="P11" i="1"/>
  <c r="P47" i="1" s="1" a="1"/>
  <c r="P47" i="1" s="1"/>
  <c r="M11" i="1"/>
  <c r="L11" i="1"/>
  <c r="G11" i="1"/>
  <c r="F11" i="1"/>
  <c r="M10" i="1"/>
  <c r="L10" i="1"/>
  <c r="G10" i="1"/>
  <c r="Q10" i="1" s="1"/>
  <c r="F10" i="1"/>
  <c r="P10" i="1" s="1"/>
  <c r="P52" i="1" s="1" a="1"/>
  <c r="P52" i="1" s="1"/>
  <c r="Q9" i="1"/>
  <c r="P9" i="1"/>
  <c r="P48" i="1" s="1" a="1"/>
  <c r="P48" i="1" s="1"/>
  <c r="M9" i="1"/>
  <c r="L9" i="1"/>
  <c r="G9" i="1"/>
  <c r="F9" i="1"/>
  <c r="M8" i="1"/>
  <c r="L8" i="1"/>
  <c r="G8" i="1"/>
  <c r="Q8" i="1" s="1"/>
  <c r="F8" i="1"/>
  <c r="P8" i="1" s="1"/>
  <c r="P51" i="1" s="1" a="1"/>
  <c r="P51" i="1" s="1"/>
  <c r="Q7" i="1"/>
  <c r="P7" i="1"/>
  <c r="P41" i="1" s="1" a="1"/>
  <c r="P41" i="1" s="1"/>
  <c r="M7" i="1"/>
  <c r="L7" i="1"/>
  <c r="G7" i="1"/>
  <c r="F7" i="1"/>
  <c r="P40" i="1" l="1" a="1"/>
  <c r="P40" i="1" s="1"/>
  <c r="P45" i="1" a="1"/>
  <c r="P45" i="1" s="1"/>
  <c r="P46" i="1" a="1"/>
  <c r="P46" i="1" s="1"/>
  <c r="P54" i="1" a="1"/>
  <c r="P5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<sst xmlns="http://schemas.openxmlformats.org/spreadsheetml/2006/main" count="246" uniqueCount="51">
  <si>
    <t>DriChem</t>
  </si>
  <si>
    <t>Control Lot</t>
  </si>
  <si>
    <t>BR 72962</t>
  </si>
  <si>
    <t>Exp. 11/30/2028</t>
  </si>
  <si>
    <t>US units</t>
  </si>
  <si>
    <t>SI units</t>
  </si>
  <si>
    <t>72962 low</t>
  </si>
  <si>
    <t>72962 high</t>
  </si>
  <si>
    <t>Low</t>
  </si>
  <si>
    <t>High</t>
  </si>
  <si>
    <t>Unit</t>
  </si>
  <si>
    <t>ALB</t>
  </si>
  <si>
    <t>g/dl</t>
  </si>
  <si>
    <t>g/L</t>
  </si>
  <si>
    <t>ALP</t>
  </si>
  <si>
    <t>U/L</t>
  </si>
  <si>
    <t>ALT/GPT</t>
  </si>
  <si>
    <t>AMY</t>
  </si>
  <si>
    <t>AST/GOT</t>
  </si>
  <si>
    <t>TBIL</t>
  </si>
  <si>
    <t>mg/dl</t>
  </si>
  <si>
    <t>umol/L</t>
  </si>
  <si>
    <t>BUN</t>
  </si>
  <si>
    <t>mmol/L</t>
  </si>
  <si>
    <t>CA</t>
  </si>
  <si>
    <t>TCHO</t>
  </si>
  <si>
    <t>CK</t>
  </si>
  <si>
    <t>CRE</t>
  </si>
  <si>
    <t>GGT</t>
  </si>
  <si>
    <t>GLU</t>
  </si>
  <si>
    <t>LDH</t>
  </si>
  <si>
    <t>LIP</t>
  </si>
  <si>
    <t>MG</t>
  </si>
  <si>
    <t>IP</t>
  </si>
  <si>
    <t>TP</t>
  </si>
  <si>
    <t>TG</t>
  </si>
  <si>
    <t>UA</t>
  </si>
  <si>
    <t>Na</t>
  </si>
  <si>
    <t>mEq/L</t>
  </si>
  <si>
    <t>K</t>
  </si>
  <si>
    <t>Cl</t>
  </si>
  <si>
    <t>TCO2</t>
  </si>
  <si>
    <t>US Units</t>
  </si>
  <si>
    <t>SI Units</t>
  </si>
  <si>
    <t>Test</t>
  </si>
  <si>
    <t>Code</t>
  </si>
  <si>
    <t>Ca</t>
  </si>
  <si>
    <t>Mg</t>
  </si>
  <si>
    <t>GOT/AST</t>
  </si>
  <si>
    <t>GPT/ALT</t>
  </si>
  <si>
    <t>CPK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</si>
</sst>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1" fillId="0" borderId="0" xfId="1" applyFont="1" applyAlignment="1">
      <alignment horizontal="left"/>
    </xf>
    <xf numFmtId="0" fontId="1" fillId="2" borderId="0" xfId="1" applyFont="1" applyFill="1" applyAlignment="1">
      <alignment horizontal="left"/>
    </xf>
    <xf numFmtId="0" fontId="1" fillId="2" borderId="0" xfId="1" applyFont="1" applyFill="1" applyAlignment="1">
      <alignment horizontal="center"/>
    </xf>
    <xf numFmtId="0" fontId="1" fillId="0" borderId="0" xfId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164" fontId="2" fillId="0" borderId="1" xfId="1" applyNumberFormat="1" applyBorder="1" applyAlignment="1">
      <alignment horizontal="center"/>
    </xf>
    <xf numFmtId="1" fontId="2" fillId="0" borderId="1" xfId="1" applyNumberForma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3" xfId="1" applyBorder="1" applyAlignment="1" applyProtection="1">
      <alignment horizontal="center" vertical="center"/>
      <protection locked="0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horizontal="center"/>
    </xf>
    <xf numFmtId="164" fontId="2" fillId="0" borderId="3" xfId="1" applyNumberFormat="1" applyBorder="1" applyAlignment="1">
      <alignment horizontal="center"/>
    </xf>
    <xf numFmtId="0" fontId="2" fillId="0" borderId="1" xfId="1" applyBorder="1" applyAlignment="1" applyProtection="1">
      <alignment horizontal="center" vertical="center"/>
      <protection locked="0"/>
    </xf>
    <xf numFmtId="0" fontId="2" fillId="0" borderId="1" xfId="1" applyBorder="1" applyAlignment="1">
      <alignment horizontal="center" vertical="center"/>
    </xf>
    <xf numFmtId="2" fontId="2" fillId="0" borderId="4" xfId="1" applyNumberFormat="1" applyBorder="1" applyAlignment="1">
      <alignment horizontal="center"/>
    </xf>
    <xf numFmtId="2" fontId="2" fillId="0" borderId="5" xfId="1" applyNumberFormat="1" applyBorder="1" applyAlignment="1">
      <alignment horizontal="center"/>
    </xf>
    <xf numFmtId="2" fontId="2" fillId="0" borderId="6" xfId="1" applyNumberFormat="1" applyBorder="1" applyAlignment="1">
      <alignment horizontal="center"/>
    </xf>
    <xf numFmtId="2" fontId="2" fillId="0" borderId="3" xfId="1" applyNumberFormat="1" applyBorder="1" applyAlignment="1">
      <alignment horizontal="center"/>
    </xf>
    <xf numFmtId="0" fontId="2" fillId="0" borderId="0" xfId="1" applyAlignment="1">
      <alignment horizontal="center"/>
    </xf>
    <xf numFmtId="0" fontId="1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Normal 6" xfId="1" xr:uid="{0FDC40F2-5E4F-4F5B-82BA-7A34B7B816B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454D3-C103-4253-9D24-2582DCF2416E}">
  <dimension ref="A1:R57"/>
  <sheetViews>
    <sheetView tabSelected="1" topLeftCell="A16" workbookViewId="0">
      <selection activeCell="J23" sqref="J23"/>
    </sheetView>
  </sheetViews>
  <sheetFormatPr defaultRowHeight="14.45"/>
  <cols>
    <col min="1" max="1" width="15.5703125" customWidth="1"/>
  </cols>
  <sheetData>
    <row r="1" spans="1:18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8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5" t="s">
        <v>1</v>
      </c>
      <c r="L4" s="2" t="s">
        <v>2</v>
      </c>
      <c r="M4" s="6" t="s">
        <v>3</v>
      </c>
      <c r="N4" s="7"/>
      <c r="O4" s="8"/>
      <c r="P4" s="8"/>
      <c r="Q4" s="8"/>
      <c r="R4" s="8"/>
    </row>
    <row r="5" spans="1:18">
      <c r="A5" s="3"/>
      <c r="B5" s="27" t="s">
        <v>4</v>
      </c>
      <c r="C5" s="27"/>
      <c r="D5" s="27"/>
      <c r="E5" s="3"/>
      <c r="F5" s="27" t="s">
        <v>5</v>
      </c>
      <c r="G5" s="27"/>
      <c r="H5" s="27"/>
      <c r="I5" s="3"/>
      <c r="J5" s="3"/>
      <c r="K5" s="8"/>
      <c r="L5" s="28" t="s">
        <v>4</v>
      </c>
      <c r="M5" s="28"/>
      <c r="N5" s="28"/>
      <c r="O5" s="8"/>
      <c r="P5" s="28" t="s">
        <v>5</v>
      </c>
      <c r="Q5" s="28"/>
      <c r="R5" s="28"/>
    </row>
    <row r="6" spans="1:18">
      <c r="A6" s="4"/>
      <c r="B6" s="4" t="s">
        <v>6</v>
      </c>
      <c r="C6" s="4" t="s">
        <v>7</v>
      </c>
      <c r="D6" s="3"/>
      <c r="E6" s="3"/>
      <c r="F6" s="4" t="s">
        <v>6</v>
      </c>
      <c r="G6" s="4" t="s">
        <v>7</v>
      </c>
      <c r="H6" s="3"/>
      <c r="I6" s="3"/>
      <c r="J6" s="3"/>
      <c r="K6" s="8"/>
      <c r="L6" s="9" t="s">
        <v>8</v>
      </c>
      <c r="M6" s="9" t="s">
        <v>9</v>
      </c>
      <c r="N6" s="9" t="s">
        <v>10</v>
      </c>
      <c r="O6" s="8"/>
      <c r="P6" s="9" t="s">
        <v>8</v>
      </c>
      <c r="Q6" s="9" t="s">
        <v>9</v>
      </c>
      <c r="R6" s="9" t="s">
        <v>10</v>
      </c>
    </row>
    <row r="7" spans="1:18">
      <c r="A7" s="10" t="s">
        <v>11</v>
      </c>
      <c r="B7" s="11">
        <v>3.4</v>
      </c>
      <c r="C7" s="11">
        <v>5</v>
      </c>
      <c r="D7" s="10" t="s">
        <v>12</v>
      </c>
      <c r="E7" s="3"/>
      <c r="F7" s="10">
        <f>B7*10</f>
        <v>34</v>
      </c>
      <c r="G7" s="10">
        <f>C7*10</f>
        <v>50</v>
      </c>
      <c r="H7" s="10" t="s">
        <v>13</v>
      </c>
      <c r="I7" s="3"/>
      <c r="J7" s="3"/>
      <c r="K7" s="10" t="s">
        <v>11</v>
      </c>
      <c r="L7" s="10">
        <f t="shared" ref="L7:M30" si="0">B7</f>
        <v>3.4</v>
      </c>
      <c r="M7" s="11">
        <f t="shared" si="0"/>
        <v>5</v>
      </c>
      <c r="N7" s="10" t="s">
        <v>12</v>
      </c>
      <c r="O7" s="4"/>
      <c r="P7" s="10">
        <f>F7</f>
        <v>34</v>
      </c>
      <c r="Q7" s="10">
        <f t="shared" ref="Q7:Q30" si="1">G7</f>
        <v>50</v>
      </c>
      <c r="R7" s="10" t="s">
        <v>13</v>
      </c>
    </row>
    <row r="8" spans="1:18">
      <c r="A8" s="10" t="s">
        <v>14</v>
      </c>
      <c r="B8" s="12">
        <v>251</v>
      </c>
      <c r="C8" s="12">
        <v>417</v>
      </c>
      <c r="D8" s="10" t="s">
        <v>15</v>
      </c>
      <c r="E8" s="3"/>
      <c r="F8" s="10">
        <f t="shared" ref="F8:G11" si="2">B8</f>
        <v>251</v>
      </c>
      <c r="G8" s="10">
        <f t="shared" si="2"/>
        <v>417</v>
      </c>
      <c r="H8" s="10" t="s">
        <v>15</v>
      </c>
      <c r="I8" s="3"/>
      <c r="J8" s="3"/>
      <c r="K8" s="10" t="s">
        <v>14</v>
      </c>
      <c r="L8" s="10">
        <f t="shared" si="0"/>
        <v>251</v>
      </c>
      <c r="M8" s="10">
        <f t="shared" si="0"/>
        <v>417</v>
      </c>
      <c r="N8" s="10" t="s">
        <v>15</v>
      </c>
      <c r="O8" s="4"/>
      <c r="P8" s="10">
        <f t="shared" ref="P8:P30" si="3">F8</f>
        <v>251</v>
      </c>
      <c r="Q8" s="10">
        <f t="shared" si="1"/>
        <v>417</v>
      </c>
      <c r="R8" s="10" t="s">
        <v>15</v>
      </c>
    </row>
    <row r="9" spans="1:18">
      <c r="A9" s="10" t="s">
        <v>16</v>
      </c>
      <c r="B9" s="12">
        <v>62</v>
      </c>
      <c r="C9" s="12">
        <v>97</v>
      </c>
      <c r="D9" s="10" t="s">
        <v>15</v>
      </c>
      <c r="E9" s="3"/>
      <c r="F9" s="10">
        <f t="shared" si="2"/>
        <v>62</v>
      </c>
      <c r="G9" s="10">
        <f t="shared" si="2"/>
        <v>97</v>
      </c>
      <c r="H9" s="10" t="s">
        <v>15</v>
      </c>
      <c r="I9" s="3"/>
      <c r="J9" s="3"/>
      <c r="K9" s="10" t="s">
        <v>16</v>
      </c>
      <c r="L9" s="10">
        <f t="shared" si="0"/>
        <v>62</v>
      </c>
      <c r="M9" s="10">
        <f t="shared" si="0"/>
        <v>97</v>
      </c>
      <c r="N9" s="10" t="s">
        <v>15</v>
      </c>
      <c r="O9" s="4"/>
      <c r="P9" s="10">
        <f t="shared" si="3"/>
        <v>62</v>
      </c>
      <c r="Q9" s="10">
        <f t="shared" si="1"/>
        <v>97</v>
      </c>
      <c r="R9" s="10" t="s">
        <v>15</v>
      </c>
    </row>
    <row r="10" spans="1:18">
      <c r="A10" s="10" t="s">
        <v>17</v>
      </c>
      <c r="B10" s="12">
        <v>628</v>
      </c>
      <c r="C10" s="12">
        <v>934</v>
      </c>
      <c r="D10" s="10" t="s">
        <v>15</v>
      </c>
      <c r="E10" s="3"/>
      <c r="F10" s="10">
        <f t="shared" si="2"/>
        <v>628</v>
      </c>
      <c r="G10" s="10">
        <f t="shared" si="2"/>
        <v>934</v>
      </c>
      <c r="H10" s="10" t="s">
        <v>15</v>
      </c>
      <c r="I10" s="3"/>
      <c r="J10" s="3"/>
      <c r="K10" s="10" t="s">
        <v>17</v>
      </c>
      <c r="L10" s="10">
        <f t="shared" si="0"/>
        <v>628</v>
      </c>
      <c r="M10" s="10">
        <f t="shared" si="0"/>
        <v>934</v>
      </c>
      <c r="N10" s="10" t="s">
        <v>15</v>
      </c>
      <c r="O10" s="4"/>
      <c r="P10" s="10">
        <f t="shared" si="3"/>
        <v>628</v>
      </c>
      <c r="Q10" s="10">
        <f t="shared" si="1"/>
        <v>934</v>
      </c>
      <c r="R10" s="10" t="s">
        <v>15</v>
      </c>
    </row>
    <row r="11" spans="1:18">
      <c r="A11" s="10" t="s">
        <v>18</v>
      </c>
      <c r="B11" s="12">
        <v>156</v>
      </c>
      <c r="C11" s="12">
        <v>237</v>
      </c>
      <c r="D11" s="10" t="s">
        <v>15</v>
      </c>
      <c r="E11" s="3"/>
      <c r="F11" s="10">
        <f t="shared" si="2"/>
        <v>156</v>
      </c>
      <c r="G11" s="10">
        <f t="shared" si="2"/>
        <v>237</v>
      </c>
      <c r="H11" s="10" t="s">
        <v>15</v>
      </c>
      <c r="I11" s="3"/>
      <c r="J11" s="3"/>
      <c r="K11" s="10" t="s">
        <v>18</v>
      </c>
      <c r="L11" s="10">
        <f t="shared" si="0"/>
        <v>156</v>
      </c>
      <c r="M11" s="10">
        <f t="shared" si="0"/>
        <v>237</v>
      </c>
      <c r="N11" s="10" t="s">
        <v>15</v>
      </c>
      <c r="O11" s="4"/>
      <c r="P11" s="10">
        <f t="shared" si="3"/>
        <v>156</v>
      </c>
      <c r="Q11" s="10">
        <f t="shared" si="1"/>
        <v>237</v>
      </c>
      <c r="R11" s="10" t="s">
        <v>15</v>
      </c>
    </row>
    <row r="12" spans="1:18">
      <c r="A12" s="10" t="s">
        <v>19</v>
      </c>
      <c r="B12" s="13">
        <v>0.2</v>
      </c>
      <c r="C12" s="13">
        <v>1.3</v>
      </c>
      <c r="D12" s="10" t="s">
        <v>20</v>
      </c>
      <c r="E12" s="3"/>
      <c r="F12" s="11">
        <f>17.1*B12</f>
        <v>3.4200000000000004</v>
      </c>
      <c r="G12" s="11">
        <f>17.1*C12</f>
        <v>22.230000000000004</v>
      </c>
      <c r="H12" s="10" t="s">
        <v>21</v>
      </c>
      <c r="I12" s="3"/>
      <c r="J12" s="3"/>
      <c r="K12" s="10" t="s">
        <v>19</v>
      </c>
      <c r="L12" s="11">
        <f t="shared" si="0"/>
        <v>0.2</v>
      </c>
      <c r="M12" s="10">
        <f t="shared" si="0"/>
        <v>1.3</v>
      </c>
      <c r="N12" s="10" t="s">
        <v>20</v>
      </c>
      <c r="O12" s="4"/>
      <c r="P12" s="11">
        <f t="shared" si="3"/>
        <v>3.4200000000000004</v>
      </c>
      <c r="Q12" s="11">
        <f t="shared" si="1"/>
        <v>22.230000000000004</v>
      </c>
      <c r="R12" s="10" t="s">
        <v>21</v>
      </c>
    </row>
    <row r="13" spans="1:18">
      <c r="A13" s="10" t="s">
        <v>22</v>
      </c>
      <c r="B13" s="12">
        <v>39.9</v>
      </c>
      <c r="C13" s="12">
        <v>55.4</v>
      </c>
      <c r="D13" s="10" t="s">
        <v>20</v>
      </c>
      <c r="E13" s="3"/>
      <c r="F13" s="11">
        <f>0.357*B13</f>
        <v>14.244299999999999</v>
      </c>
      <c r="G13" s="11">
        <f>0.357*C13</f>
        <v>19.777799999999999</v>
      </c>
      <c r="H13" s="10" t="s">
        <v>23</v>
      </c>
      <c r="I13" s="3"/>
      <c r="J13" s="3"/>
      <c r="K13" s="10" t="s">
        <v>22</v>
      </c>
      <c r="L13" s="10">
        <f t="shared" si="0"/>
        <v>39.9</v>
      </c>
      <c r="M13" s="10">
        <f t="shared" si="0"/>
        <v>55.4</v>
      </c>
      <c r="N13" s="10" t="s">
        <v>20</v>
      </c>
      <c r="O13" s="4"/>
      <c r="P13" s="11">
        <f t="shared" si="3"/>
        <v>14.244299999999999</v>
      </c>
      <c r="Q13" s="11">
        <f t="shared" si="1"/>
        <v>19.777799999999999</v>
      </c>
      <c r="R13" s="10" t="s">
        <v>23</v>
      </c>
    </row>
    <row r="14" spans="1:18">
      <c r="A14" s="10" t="s">
        <v>24</v>
      </c>
      <c r="B14" s="11">
        <v>10.5</v>
      </c>
      <c r="C14" s="11">
        <v>15.7</v>
      </c>
      <c r="D14" s="10" t="s">
        <v>20</v>
      </c>
      <c r="E14" s="3"/>
      <c r="F14" s="13">
        <f>0.25*B14</f>
        <v>2.625</v>
      </c>
      <c r="G14" s="13">
        <f>0.25*C14</f>
        <v>3.9249999999999998</v>
      </c>
      <c r="H14" s="10" t="s">
        <v>23</v>
      </c>
      <c r="I14" s="3"/>
      <c r="J14" s="3"/>
      <c r="K14" s="10" t="s">
        <v>24</v>
      </c>
      <c r="L14" s="10">
        <f t="shared" si="0"/>
        <v>10.5</v>
      </c>
      <c r="M14" s="10">
        <f t="shared" si="0"/>
        <v>15.7</v>
      </c>
      <c r="N14" s="10" t="s">
        <v>20</v>
      </c>
      <c r="O14" s="4"/>
      <c r="P14" s="13">
        <f t="shared" si="3"/>
        <v>2.625</v>
      </c>
      <c r="Q14" s="13">
        <f t="shared" si="1"/>
        <v>3.9249999999999998</v>
      </c>
      <c r="R14" s="10" t="s">
        <v>23</v>
      </c>
    </row>
    <row r="15" spans="1:18">
      <c r="A15" s="10" t="s">
        <v>25</v>
      </c>
      <c r="B15" s="12">
        <v>88</v>
      </c>
      <c r="C15" s="12">
        <v>110</v>
      </c>
      <c r="D15" s="10" t="s">
        <v>20</v>
      </c>
      <c r="E15" s="3"/>
      <c r="F15" s="13">
        <f>0.02586*B15</f>
        <v>2.2756799999999999</v>
      </c>
      <c r="G15" s="13">
        <f>0.02586*C15</f>
        <v>2.8446000000000002</v>
      </c>
      <c r="H15" s="10" t="s">
        <v>23</v>
      </c>
      <c r="I15" s="3"/>
      <c r="J15" s="3"/>
      <c r="K15" s="10" t="s">
        <v>25</v>
      </c>
      <c r="L15" s="12">
        <f t="shared" si="0"/>
        <v>88</v>
      </c>
      <c r="M15" s="12">
        <f t="shared" si="0"/>
        <v>110</v>
      </c>
      <c r="N15" s="10" t="s">
        <v>20</v>
      </c>
      <c r="O15" s="4"/>
      <c r="P15" s="13">
        <f t="shared" si="3"/>
        <v>2.2756799999999999</v>
      </c>
      <c r="Q15" s="13">
        <f t="shared" si="1"/>
        <v>2.8446000000000002</v>
      </c>
      <c r="R15" s="10" t="s">
        <v>23</v>
      </c>
    </row>
    <row r="16" spans="1:18">
      <c r="A16" s="10" t="s">
        <v>26</v>
      </c>
      <c r="B16" s="12">
        <v>423</v>
      </c>
      <c r="C16" s="12">
        <v>558</v>
      </c>
      <c r="D16" s="10" t="s">
        <v>15</v>
      </c>
      <c r="E16" s="3"/>
      <c r="F16" s="10">
        <f>B16</f>
        <v>423</v>
      </c>
      <c r="G16" s="10">
        <f>C16</f>
        <v>558</v>
      </c>
      <c r="H16" s="10" t="s">
        <v>15</v>
      </c>
      <c r="I16" s="3"/>
      <c r="J16" s="3"/>
      <c r="K16" s="10" t="s">
        <v>26</v>
      </c>
      <c r="L16" s="10">
        <f t="shared" si="0"/>
        <v>423</v>
      </c>
      <c r="M16" s="10">
        <f t="shared" si="0"/>
        <v>558</v>
      </c>
      <c r="N16" s="10" t="s">
        <v>15</v>
      </c>
      <c r="O16" s="4"/>
      <c r="P16" s="10">
        <f t="shared" si="3"/>
        <v>423</v>
      </c>
      <c r="Q16" s="10">
        <f t="shared" si="1"/>
        <v>558</v>
      </c>
      <c r="R16" s="10" t="s">
        <v>15</v>
      </c>
    </row>
    <row r="17" spans="1:18">
      <c r="A17" s="10" t="s">
        <v>27</v>
      </c>
      <c r="B17" s="11">
        <v>4.2</v>
      </c>
      <c r="C17" s="11">
        <v>6</v>
      </c>
      <c r="D17" s="10" t="s">
        <v>20</v>
      </c>
      <c r="E17" s="3"/>
      <c r="F17" s="12">
        <f>88.4*B17</f>
        <v>371.28000000000003</v>
      </c>
      <c r="G17" s="12">
        <f>88.4*C17</f>
        <v>530.40000000000009</v>
      </c>
      <c r="H17" s="10" t="s">
        <v>21</v>
      </c>
      <c r="I17" s="3"/>
      <c r="J17" s="3"/>
      <c r="K17" s="10" t="s">
        <v>27</v>
      </c>
      <c r="L17" s="11">
        <f t="shared" si="0"/>
        <v>4.2</v>
      </c>
      <c r="M17" s="11">
        <f t="shared" si="0"/>
        <v>6</v>
      </c>
      <c r="N17" s="10" t="s">
        <v>20</v>
      </c>
      <c r="O17" s="4"/>
      <c r="P17" s="12">
        <f t="shared" si="3"/>
        <v>371.28000000000003</v>
      </c>
      <c r="Q17" s="12">
        <f t="shared" si="1"/>
        <v>530.40000000000009</v>
      </c>
      <c r="R17" s="10" t="s">
        <v>21</v>
      </c>
    </row>
    <row r="18" spans="1:18">
      <c r="A18" s="10" t="s">
        <v>28</v>
      </c>
      <c r="B18" s="12">
        <v>160</v>
      </c>
      <c r="C18" s="12">
        <v>216</v>
      </c>
      <c r="D18" s="10" t="s">
        <v>15</v>
      </c>
      <c r="E18" s="3"/>
      <c r="F18" s="10">
        <f>B18</f>
        <v>160</v>
      </c>
      <c r="G18" s="10">
        <f>C18</f>
        <v>216</v>
      </c>
      <c r="H18" s="10" t="s">
        <v>15</v>
      </c>
      <c r="I18" s="3"/>
      <c r="J18" s="3"/>
      <c r="K18" s="10" t="s">
        <v>28</v>
      </c>
      <c r="L18" s="10">
        <f t="shared" si="0"/>
        <v>160</v>
      </c>
      <c r="M18" s="10">
        <f t="shared" si="0"/>
        <v>216</v>
      </c>
      <c r="N18" s="10" t="s">
        <v>15</v>
      </c>
      <c r="O18" s="4"/>
      <c r="P18" s="10">
        <f t="shared" si="3"/>
        <v>160</v>
      </c>
      <c r="Q18" s="10">
        <f t="shared" si="1"/>
        <v>216</v>
      </c>
      <c r="R18" s="10" t="s">
        <v>15</v>
      </c>
    </row>
    <row r="19" spans="1:18">
      <c r="A19" s="10" t="s">
        <v>29</v>
      </c>
      <c r="B19" s="12">
        <v>236</v>
      </c>
      <c r="C19" s="12">
        <v>289</v>
      </c>
      <c r="D19" s="10" t="s">
        <v>20</v>
      </c>
      <c r="E19" s="3"/>
      <c r="F19" s="11">
        <f>0.05551*B19</f>
        <v>13.100359999999998</v>
      </c>
      <c r="G19" s="11">
        <f>0.05551*C19</f>
        <v>16.042389999999997</v>
      </c>
      <c r="H19" s="10" t="s">
        <v>23</v>
      </c>
      <c r="I19" s="3"/>
      <c r="J19" s="3"/>
      <c r="K19" s="10" t="s">
        <v>29</v>
      </c>
      <c r="L19" s="12">
        <f t="shared" si="0"/>
        <v>236</v>
      </c>
      <c r="M19" s="12">
        <f t="shared" si="0"/>
        <v>289</v>
      </c>
      <c r="N19" s="10" t="s">
        <v>20</v>
      </c>
      <c r="O19" s="4"/>
      <c r="P19" s="11">
        <f t="shared" si="3"/>
        <v>13.100359999999998</v>
      </c>
      <c r="Q19" s="11">
        <f t="shared" si="1"/>
        <v>16.042389999999997</v>
      </c>
      <c r="R19" s="10" t="s">
        <v>23</v>
      </c>
    </row>
    <row r="20" spans="1:18">
      <c r="A20" s="10" t="s">
        <v>30</v>
      </c>
      <c r="B20" s="12">
        <v>242</v>
      </c>
      <c r="C20" s="12">
        <v>367</v>
      </c>
      <c r="D20" s="10" t="s">
        <v>15</v>
      </c>
      <c r="E20" s="3"/>
      <c r="F20" s="10">
        <f>B20</f>
        <v>242</v>
      </c>
      <c r="G20" s="10">
        <f>C20</f>
        <v>367</v>
      </c>
      <c r="H20" s="10" t="s">
        <v>15</v>
      </c>
      <c r="I20" s="3"/>
      <c r="J20" s="3"/>
      <c r="K20" s="10" t="s">
        <v>30</v>
      </c>
      <c r="L20" s="10">
        <f t="shared" si="0"/>
        <v>242</v>
      </c>
      <c r="M20" s="10">
        <f t="shared" si="0"/>
        <v>367</v>
      </c>
      <c r="N20" s="10" t="s">
        <v>15</v>
      </c>
      <c r="O20" s="4"/>
      <c r="P20" s="10">
        <f t="shared" si="3"/>
        <v>242</v>
      </c>
      <c r="Q20" s="10">
        <f t="shared" si="1"/>
        <v>367</v>
      </c>
      <c r="R20" s="10" t="s">
        <v>15</v>
      </c>
    </row>
    <row r="21" spans="1:18">
      <c r="A21" s="10" t="s">
        <v>31</v>
      </c>
      <c r="B21" s="12">
        <v>57</v>
      </c>
      <c r="C21" s="12">
        <v>97</v>
      </c>
      <c r="D21" s="10" t="s">
        <v>15</v>
      </c>
      <c r="E21" s="3"/>
      <c r="F21" s="10">
        <f>B21</f>
        <v>57</v>
      </c>
      <c r="G21" s="10">
        <f>C21</f>
        <v>97</v>
      </c>
      <c r="H21" s="10" t="s">
        <v>15</v>
      </c>
      <c r="I21" s="3"/>
      <c r="J21" s="3"/>
      <c r="K21" s="10" t="s">
        <v>31</v>
      </c>
      <c r="L21" s="10">
        <f t="shared" si="0"/>
        <v>57</v>
      </c>
      <c r="M21" s="10">
        <f t="shared" si="0"/>
        <v>97</v>
      </c>
      <c r="N21" s="10" t="s">
        <v>15</v>
      </c>
      <c r="O21" s="4"/>
      <c r="P21" s="10">
        <f t="shared" si="3"/>
        <v>57</v>
      </c>
      <c r="Q21" s="10">
        <f t="shared" si="1"/>
        <v>97</v>
      </c>
      <c r="R21" s="10" t="s">
        <v>15</v>
      </c>
    </row>
    <row r="22" spans="1:18">
      <c r="A22" s="10" t="s">
        <v>32</v>
      </c>
      <c r="B22" s="11">
        <v>4.5999999999999996</v>
      </c>
      <c r="C22" s="11">
        <v>6.4</v>
      </c>
      <c r="D22" s="10" t="s">
        <v>20</v>
      </c>
      <c r="E22" s="3"/>
      <c r="F22" s="13">
        <f>0.4114*B22</f>
        <v>1.8924399999999999</v>
      </c>
      <c r="G22" s="13">
        <f>0.4114*C22</f>
        <v>2.6329600000000002</v>
      </c>
      <c r="H22" s="10" t="s">
        <v>23</v>
      </c>
      <c r="I22" s="3"/>
      <c r="J22" s="3"/>
      <c r="K22" s="10" t="s">
        <v>32</v>
      </c>
      <c r="L22" s="10">
        <f t="shared" si="0"/>
        <v>4.5999999999999996</v>
      </c>
      <c r="M22" s="11">
        <f t="shared" si="0"/>
        <v>6.4</v>
      </c>
      <c r="N22" s="10" t="s">
        <v>20</v>
      </c>
      <c r="O22" s="4"/>
      <c r="P22" s="13">
        <f t="shared" si="3"/>
        <v>1.8924399999999999</v>
      </c>
      <c r="Q22" s="13">
        <f t="shared" si="1"/>
        <v>2.6329600000000002</v>
      </c>
      <c r="R22" s="10" t="s">
        <v>23</v>
      </c>
    </row>
    <row r="23" spans="1:18">
      <c r="A23" s="10" t="s">
        <v>33</v>
      </c>
      <c r="B23" s="11">
        <v>6.5</v>
      </c>
      <c r="C23" s="11">
        <v>9</v>
      </c>
      <c r="D23" s="10" t="s">
        <v>20</v>
      </c>
      <c r="E23" s="3"/>
      <c r="F23" s="13">
        <f>0.3228*B23</f>
        <v>2.0981999999999998</v>
      </c>
      <c r="G23" s="13">
        <f>0.3228*C23</f>
        <v>2.9051999999999998</v>
      </c>
      <c r="H23" s="10" t="s">
        <v>23</v>
      </c>
      <c r="I23" s="3"/>
      <c r="J23" s="3"/>
      <c r="K23" s="10" t="s">
        <v>33</v>
      </c>
      <c r="L23" s="11">
        <f t="shared" si="0"/>
        <v>6.5</v>
      </c>
      <c r="M23" s="11">
        <f t="shared" si="0"/>
        <v>9</v>
      </c>
      <c r="N23" s="10" t="s">
        <v>20</v>
      </c>
      <c r="O23" s="4"/>
      <c r="P23" s="13">
        <f t="shared" si="3"/>
        <v>2.0981999999999998</v>
      </c>
      <c r="Q23" s="13">
        <f t="shared" si="1"/>
        <v>2.9051999999999998</v>
      </c>
      <c r="R23" s="10" t="s">
        <v>23</v>
      </c>
    </row>
    <row r="24" spans="1:18">
      <c r="A24" s="10" t="s">
        <v>34</v>
      </c>
      <c r="B24" s="11">
        <v>2.2000000000000002</v>
      </c>
      <c r="C24" s="11">
        <v>4</v>
      </c>
      <c r="D24" s="10" t="s">
        <v>12</v>
      </c>
      <c r="E24" s="3"/>
      <c r="F24" s="10">
        <f>B24*10</f>
        <v>22</v>
      </c>
      <c r="G24" s="10">
        <f>C24*10</f>
        <v>40</v>
      </c>
      <c r="H24" s="10" t="s">
        <v>13</v>
      </c>
      <c r="I24" s="3"/>
      <c r="J24" s="3"/>
      <c r="K24" s="10" t="s">
        <v>34</v>
      </c>
      <c r="L24" s="10">
        <f t="shared" si="0"/>
        <v>2.2000000000000002</v>
      </c>
      <c r="M24" s="11">
        <f t="shared" si="0"/>
        <v>4</v>
      </c>
      <c r="N24" s="10" t="s">
        <v>12</v>
      </c>
      <c r="O24" s="4"/>
      <c r="P24" s="10">
        <f t="shared" si="3"/>
        <v>22</v>
      </c>
      <c r="Q24" s="10">
        <f t="shared" si="1"/>
        <v>40</v>
      </c>
      <c r="R24" s="10" t="s">
        <v>13</v>
      </c>
    </row>
    <row r="25" spans="1:18">
      <c r="A25" s="10" t="s">
        <v>35</v>
      </c>
      <c r="B25" s="12">
        <v>56</v>
      </c>
      <c r="C25" s="12">
        <v>91</v>
      </c>
      <c r="D25" s="10" t="s">
        <v>20</v>
      </c>
      <c r="E25" s="3"/>
      <c r="F25" s="13">
        <f>0.01129*B25</f>
        <v>0.63224000000000002</v>
      </c>
      <c r="G25" s="13">
        <f>0.01129*C25</f>
        <v>1.02739</v>
      </c>
      <c r="H25" s="10" t="s">
        <v>23</v>
      </c>
      <c r="I25" s="3"/>
      <c r="J25" s="3"/>
      <c r="K25" s="10" t="s">
        <v>35</v>
      </c>
      <c r="L25" s="10">
        <f t="shared" si="0"/>
        <v>56</v>
      </c>
      <c r="M25" s="10">
        <f t="shared" si="0"/>
        <v>91</v>
      </c>
      <c r="N25" s="10" t="s">
        <v>20</v>
      </c>
      <c r="O25" s="4"/>
      <c r="P25" s="13">
        <f t="shared" si="3"/>
        <v>0.63224000000000002</v>
      </c>
      <c r="Q25" s="13">
        <f t="shared" si="1"/>
        <v>1.02739</v>
      </c>
      <c r="R25" s="10" t="s">
        <v>23</v>
      </c>
    </row>
    <row r="26" spans="1:18">
      <c r="A26" s="10" t="s">
        <v>36</v>
      </c>
      <c r="B26" s="11">
        <v>8.8000000000000007</v>
      </c>
      <c r="C26" s="11">
        <v>11.5</v>
      </c>
      <c r="D26" s="10" t="s">
        <v>20</v>
      </c>
      <c r="E26" s="3"/>
      <c r="F26" s="12">
        <f>59.48*B26</f>
        <v>523.42399999999998</v>
      </c>
      <c r="G26" s="12">
        <f>59.48*C26</f>
        <v>684.02</v>
      </c>
      <c r="H26" s="10" t="s">
        <v>21</v>
      </c>
      <c r="I26" s="3"/>
      <c r="J26" s="3"/>
      <c r="K26" s="10" t="s">
        <v>36</v>
      </c>
      <c r="L26" s="10">
        <f t="shared" si="0"/>
        <v>8.8000000000000007</v>
      </c>
      <c r="M26" s="10">
        <f t="shared" si="0"/>
        <v>11.5</v>
      </c>
      <c r="N26" s="10" t="s">
        <v>20</v>
      </c>
      <c r="O26" s="4"/>
      <c r="P26" s="12">
        <f t="shared" si="3"/>
        <v>523.42399999999998</v>
      </c>
      <c r="Q26" s="12">
        <f t="shared" si="1"/>
        <v>684.02</v>
      </c>
      <c r="R26" s="10" t="s">
        <v>21</v>
      </c>
    </row>
    <row r="27" spans="1:18">
      <c r="A27" s="10" t="s">
        <v>37</v>
      </c>
      <c r="B27" s="12">
        <v>116</v>
      </c>
      <c r="C27" s="12">
        <v>147</v>
      </c>
      <c r="D27" s="10" t="s">
        <v>38</v>
      </c>
      <c r="E27" s="3"/>
      <c r="F27" s="10">
        <f t="shared" ref="F27:G30" si="4">B27</f>
        <v>116</v>
      </c>
      <c r="G27" s="10">
        <f t="shared" si="4"/>
        <v>147</v>
      </c>
      <c r="H27" s="10" t="s">
        <v>23</v>
      </c>
      <c r="I27" s="3"/>
      <c r="J27" s="3"/>
      <c r="K27" s="10" t="s">
        <v>37</v>
      </c>
      <c r="L27" s="10">
        <f t="shared" si="0"/>
        <v>116</v>
      </c>
      <c r="M27" s="10">
        <f t="shared" si="0"/>
        <v>147</v>
      </c>
      <c r="N27" s="10" t="s">
        <v>38</v>
      </c>
      <c r="O27" s="4"/>
      <c r="P27" s="10">
        <f t="shared" si="3"/>
        <v>116</v>
      </c>
      <c r="Q27" s="10">
        <f t="shared" si="1"/>
        <v>147</v>
      </c>
      <c r="R27" s="10" t="s">
        <v>23</v>
      </c>
    </row>
    <row r="28" spans="1:18">
      <c r="A28" s="10" t="s">
        <v>39</v>
      </c>
      <c r="B28" s="11">
        <v>5.5</v>
      </c>
      <c r="C28" s="11">
        <v>7.2</v>
      </c>
      <c r="D28" s="10" t="s">
        <v>38</v>
      </c>
      <c r="E28" s="3"/>
      <c r="F28" s="11">
        <f t="shared" si="4"/>
        <v>5.5</v>
      </c>
      <c r="G28" s="11">
        <f t="shared" si="4"/>
        <v>7.2</v>
      </c>
      <c r="H28" s="10" t="s">
        <v>23</v>
      </c>
      <c r="I28" s="3"/>
      <c r="J28" s="3"/>
      <c r="K28" s="10" t="s">
        <v>39</v>
      </c>
      <c r="L28" s="10">
        <f t="shared" si="0"/>
        <v>5.5</v>
      </c>
      <c r="M28" s="10">
        <f t="shared" si="0"/>
        <v>7.2</v>
      </c>
      <c r="N28" s="10" t="s">
        <v>38</v>
      </c>
      <c r="O28" s="4"/>
      <c r="P28" s="11">
        <f t="shared" si="3"/>
        <v>5.5</v>
      </c>
      <c r="Q28" s="11">
        <f t="shared" si="1"/>
        <v>7.2</v>
      </c>
      <c r="R28" s="10" t="s">
        <v>23</v>
      </c>
    </row>
    <row r="29" spans="1:18">
      <c r="A29" s="10" t="s">
        <v>40</v>
      </c>
      <c r="B29" s="12">
        <v>70</v>
      </c>
      <c r="C29" s="12">
        <v>92</v>
      </c>
      <c r="D29" s="10" t="s">
        <v>38</v>
      </c>
      <c r="E29" s="3"/>
      <c r="F29" s="10">
        <f t="shared" si="4"/>
        <v>70</v>
      </c>
      <c r="G29" s="10">
        <f t="shared" si="4"/>
        <v>92</v>
      </c>
      <c r="H29" s="10" t="s">
        <v>23</v>
      </c>
      <c r="I29" s="3"/>
      <c r="J29" s="3"/>
      <c r="K29" s="10" t="s">
        <v>40</v>
      </c>
      <c r="L29" s="10">
        <f t="shared" si="0"/>
        <v>70</v>
      </c>
      <c r="M29" s="10">
        <f t="shared" si="0"/>
        <v>92</v>
      </c>
      <c r="N29" s="10" t="s">
        <v>38</v>
      </c>
      <c r="O29" s="4"/>
      <c r="P29" s="10">
        <f t="shared" si="3"/>
        <v>70</v>
      </c>
      <c r="Q29" s="10">
        <f t="shared" si="1"/>
        <v>92</v>
      </c>
      <c r="R29" s="10" t="s">
        <v>23</v>
      </c>
    </row>
    <row r="30" spans="1:18">
      <c r="A30" s="10" t="s">
        <v>41</v>
      </c>
      <c r="B30" s="14">
        <v>6.4</v>
      </c>
      <c r="C30" s="14">
        <v>16.399999999999999</v>
      </c>
      <c r="D30" s="10" t="s">
        <v>23</v>
      </c>
      <c r="E30" s="3"/>
      <c r="F30" s="11">
        <f t="shared" si="4"/>
        <v>6.4</v>
      </c>
      <c r="G30" s="11">
        <f t="shared" si="4"/>
        <v>16.399999999999999</v>
      </c>
      <c r="H30" s="10" t="s">
        <v>23</v>
      </c>
      <c r="I30" s="3"/>
      <c r="J30" s="3"/>
      <c r="K30" s="10" t="s">
        <v>41</v>
      </c>
      <c r="L30" s="11">
        <f t="shared" si="0"/>
        <v>6.4</v>
      </c>
      <c r="M30" s="10">
        <f t="shared" si="0"/>
        <v>16.399999999999999</v>
      </c>
      <c r="N30" s="10" t="s">
        <v>23</v>
      </c>
      <c r="O30" s="4"/>
      <c r="P30" s="11">
        <f t="shared" si="3"/>
        <v>6.4</v>
      </c>
      <c r="Q30" s="11">
        <f t="shared" si="1"/>
        <v>16.399999999999999</v>
      </c>
      <c r="R30" s="10" t="s">
        <v>23</v>
      </c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4"/>
      <c r="L31" s="4"/>
      <c r="M31" s="4"/>
      <c r="N31" s="4"/>
      <c r="O31" s="4"/>
      <c r="P31" s="4"/>
      <c r="Q31" s="4"/>
      <c r="R31" s="4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15"/>
      <c r="K32" s="15"/>
      <c r="L32" s="29" t="s">
        <v>42</v>
      </c>
      <c r="M32" s="29"/>
      <c r="N32" s="15"/>
      <c r="O32" s="15"/>
      <c r="P32" s="29" t="s">
        <v>43</v>
      </c>
      <c r="Q32" s="29"/>
      <c r="R32" s="15"/>
    </row>
    <row r="33" spans="1:18">
      <c r="A33" s="3"/>
      <c r="B33" s="3"/>
      <c r="C33" s="3"/>
      <c r="D33" s="3"/>
      <c r="E33" s="3"/>
      <c r="F33" s="3"/>
      <c r="G33" s="3"/>
      <c r="H33" s="3"/>
      <c r="I33" s="3"/>
      <c r="J33" s="16" t="s">
        <v>44</v>
      </c>
      <c r="K33" s="16" t="s">
        <v>45</v>
      </c>
      <c r="L33" s="16" t="s">
        <v>8</v>
      </c>
      <c r="M33" s="16" t="s">
        <v>9</v>
      </c>
      <c r="N33" s="16" t="s">
        <v>10</v>
      </c>
      <c r="O33" s="15"/>
      <c r="P33" s="16" t="s">
        <v>8</v>
      </c>
      <c r="Q33" s="16" t="s">
        <v>9</v>
      </c>
      <c r="R33" s="16" t="s">
        <v>10</v>
      </c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J34" s="17" t="s">
        <v>29</v>
      </c>
      <c r="K34" s="18">
        <v>10</v>
      </c>
      <c r="L34" s="19">
        <f>B19</f>
        <v>236</v>
      </c>
      <c r="M34" s="19">
        <f>C19</f>
        <v>289</v>
      </c>
      <c r="N34" s="19" t="s">
        <v>20</v>
      </c>
      <c r="O34" s="4"/>
      <c r="P34" s="20" cm="1">
        <f t="array" ref="P34:Q34">P19:Q19</f>
        <v>13.100359999999998</v>
      </c>
      <c r="Q34" s="20">
        <v>16.042389999999997</v>
      </c>
      <c r="R34" s="19" t="s">
        <v>23</v>
      </c>
    </row>
    <row r="35" spans="1:18">
      <c r="A35" s="3"/>
      <c r="B35" s="3"/>
      <c r="C35" s="3"/>
      <c r="D35" s="3"/>
      <c r="E35" s="3"/>
      <c r="F35" s="3"/>
      <c r="G35" s="3"/>
      <c r="H35" s="3"/>
      <c r="I35" s="3"/>
      <c r="J35" s="21" t="s">
        <v>22</v>
      </c>
      <c r="K35" s="22">
        <v>11</v>
      </c>
      <c r="L35" s="10">
        <f>B13</f>
        <v>39.9</v>
      </c>
      <c r="M35" s="10">
        <f>C13</f>
        <v>55.4</v>
      </c>
      <c r="N35" s="10" t="s">
        <v>20</v>
      </c>
      <c r="O35" s="4"/>
      <c r="P35" s="11" cm="1">
        <f t="array" ref="P35:Q35">P13:Q13</f>
        <v>14.244299999999999</v>
      </c>
      <c r="Q35" s="11">
        <v>19.777799999999999</v>
      </c>
      <c r="R35" s="10" t="s">
        <v>23</v>
      </c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J36" s="21" t="s">
        <v>36</v>
      </c>
      <c r="K36" s="22">
        <v>13</v>
      </c>
      <c r="L36" s="10">
        <f>B26</f>
        <v>8.8000000000000007</v>
      </c>
      <c r="M36" s="10">
        <f>C26</f>
        <v>11.5</v>
      </c>
      <c r="N36" s="10" t="s">
        <v>20</v>
      </c>
      <c r="O36" s="4"/>
      <c r="P36" s="12" cm="1">
        <f t="array" ref="P36:Q36">P26:Q26</f>
        <v>523.42399999999998</v>
      </c>
      <c r="Q36" s="12">
        <v>684.02</v>
      </c>
      <c r="R36" s="16" t="s">
        <v>21</v>
      </c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J37" s="21" t="s">
        <v>25</v>
      </c>
      <c r="K37" s="22">
        <v>14</v>
      </c>
      <c r="L37" s="10">
        <f>B15</f>
        <v>88</v>
      </c>
      <c r="M37" s="10">
        <f>C15</f>
        <v>110</v>
      </c>
      <c r="N37" s="10" t="s">
        <v>20</v>
      </c>
      <c r="O37" s="4"/>
      <c r="P37" s="13" cm="1">
        <f t="array" ref="P37:Q37">P15:Q15</f>
        <v>2.2756799999999999</v>
      </c>
      <c r="Q37" s="13">
        <v>2.8446000000000002</v>
      </c>
      <c r="R37" s="10" t="s">
        <v>23</v>
      </c>
    </row>
    <row r="38" spans="1:18">
      <c r="A38" s="3"/>
      <c r="B38" s="3"/>
      <c r="C38" s="3"/>
      <c r="D38" s="3"/>
      <c r="E38" s="3"/>
      <c r="F38" s="3"/>
      <c r="G38" s="3"/>
      <c r="H38" s="3"/>
      <c r="I38" s="3"/>
      <c r="J38" s="21" t="s">
        <v>35</v>
      </c>
      <c r="K38" s="22">
        <v>16</v>
      </c>
      <c r="L38" s="10">
        <f>B25</f>
        <v>56</v>
      </c>
      <c r="M38" s="10">
        <f>C25</f>
        <v>91</v>
      </c>
      <c r="N38" s="10" t="s">
        <v>20</v>
      </c>
      <c r="O38" s="4"/>
      <c r="P38" s="13" cm="1">
        <f t="array" ref="P38:Q38">P25:Q25</f>
        <v>0.63224000000000002</v>
      </c>
      <c r="Q38" s="13">
        <v>1.02739</v>
      </c>
      <c r="R38" s="10" t="s">
        <v>23</v>
      </c>
    </row>
    <row r="39" spans="1:18">
      <c r="A39" s="3"/>
      <c r="B39" s="3"/>
      <c r="C39" s="3"/>
      <c r="D39" s="3"/>
      <c r="E39" s="3"/>
      <c r="F39" s="3"/>
      <c r="G39" s="3"/>
      <c r="H39" s="3"/>
      <c r="I39" s="3"/>
      <c r="J39" s="21" t="s">
        <v>27</v>
      </c>
      <c r="K39" s="22">
        <v>17</v>
      </c>
      <c r="L39" s="11">
        <f>B17</f>
        <v>4.2</v>
      </c>
      <c r="M39" s="11">
        <f>C17</f>
        <v>6</v>
      </c>
      <c r="N39" s="10" t="s">
        <v>20</v>
      </c>
      <c r="O39" s="4"/>
      <c r="P39" s="12" cm="1">
        <f t="array" ref="P39:Q39">P17:Q17</f>
        <v>371.28000000000003</v>
      </c>
      <c r="Q39" s="12">
        <v>530.40000000000009</v>
      </c>
      <c r="R39" s="10" t="s">
        <v>21</v>
      </c>
    </row>
    <row r="40" spans="1:18">
      <c r="A40" s="3"/>
      <c r="B40" s="3"/>
      <c r="C40" s="3"/>
      <c r="D40" s="3"/>
      <c r="E40" s="3"/>
      <c r="F40" s="3"/>
      <c r="G40" s="3"/>
      <c r="H40" s="3"/>
      <c r="I40" s="3"/>
      <c r="J40" s="21" t="s">
        <v>34</v>
      </c>
      <c r="K40" s="22">
        <v>18</v>
      </c>
      <c r="L40" s="11">
        <f>B24</f>
        <v>2.2000000000000002</v>
      </c>
      <c r="M40" s="11">
        <f>C24</f>
        <v>4</v>
      </c>
      <c r="N40" s="10" t="s">
        <v>12</v>
      </c>
      <c r="O40" s="4"/>
      <c r="P40" s="10" cm="1">
        <f t="array" ref="P40:Q40">P24:Q24</f>
        <v>22</v>
      </c>
      <c r="Q40" s="10">
        <v>40</v>
      </c>
      <c r="R40" s="10" t="s">
        <v>13</v>
      </c>
    </row>
    <row r="41" spans="1:18">
      <c r="A41" s="3"/>
      <c r="B41" s="3"/>
      <c r="C41" s="3"/>
      <c r="D41" s="3"/>
      <c r="E41" s="3"/>
      <c r="F41" s="3"/>
      <c r="G41" s="3"/>
      <c r="H41" s="3"/>
      <c r="I41" s="3"/>
      <c r="J41" s="21" t="s">
        <v>11</v>
      </c>
      <c r="K41" s="22">
        <v>20</v>
      </c>
      <c r="L41" s="11">
        <f>B7</f>
        <v>3.4</v>
      </c>
      <c r="M41" s="11">
        <f>C7</f>
        <v>5</v>
      </c>
      <c r="N41" s="10" t="s">
        <v>12</v>
      </c>
      <c r="O41" s="4"/>
      <c r="P41" s="10" cm="1">
        <f t="array" ref="P41:Q41">P7:Q7</f>
        <v>34</v>
      </c>
      <c r="Q41" s="10">
        <v>50</v>
      </c>
      <c r="R41" s="10" t="s">
        <v>13</v>
      </c>
    </row>
    <row r="42" spans="1:18">
      <c r="A42" s="3"/>
      <c r="B42" s="3"/>
      <c r="C42" s="3"/>
      <c r="D42" s="3"/>
      <c r="E42" s="3"/>
      <c r="F42" s="3"/>
      <c r="G42" s="3"/>
      <c r="H42" s="3"/>
      <c r="I42" s="3"/>
      <c r="J42" s="21" t="s">
        <v>19</v>
      </c>
      <c r="K42" s="22">
        <v>21</v>
      </c>
      <c r="L42" s="11">
        <f>B12</f>
        <v>0.2</v>
      </c>
      <c r="M42" s="10">
        <f>C12</f>
        <v>1.3</v>
      </c>
      <c r="N42" s="10" t="s">
        <v>20</v>
      </c>
      <c r="O42" s="4"/>
      <c r="P42" s="11" cm="1">
        <f t="array" ref="P42:Q42">P12:Q12</f>
        <v>3.4200000000000004</v>
      </c>
      <c r="Q42" s="11">
        <v>22.230000000000004</v>
      </c>
      <c r="R42" s="10" t="s">
        <v>21</v>
      </c>
    </row>
    <row r="43" spans="1:18">
      <c r="A43" s="3"/>
      <c r="B43" s="3"/>
      <c r="C43" s="3"/>
      <c r="D43" s="3"/>
      <c r="E43" s="3"/>
      <c r="F43" s="3"/>
      <c r="G43" s="3"/>
      <c r="H43" s="3"/>
      <c r="I43" s="3"/>
      <c r="J43" s="21" t="s">
        <v>46</v>
      </c>
      <c r="K43" s="22">
        <v>23</v>
      </c>
      <c r="L43" s="10">
        <f>B14</f>
        <v>10.5</v>
      </c>
      <c r="M43" s="10">
        <f>C14</f>
        <v>15.7</v>
      </c>
      <c r="N43" s="10" t="s">
        <v>20</v>
      </c>
      <c r="O43" s="4"/>
      <c r="P43" s="23" cm="1">
        <f t="array" ref="P43:Q43">P14:Q14</f>
        <v>2.625</v>
      </c>
      <c r="Q43" s="13">
        <v>3.9249999999999998</v>
      </c>
      <c r="R43" s="10" t="s">
        <v>23</v>
      </c>
    </row>
    <row r="44" spans="1:18">
      <c r="A44" s="3"/>
      <c r="B44" s="3"/>
      <c r="C44" s="3"/>
      <c r="D44" s="3"/>
      <c r="E44" s="3"/>
      <c r="F44" s="3"/>
      <c r="G44" s="3"/>
      <c r="H44" s="3"/>
      <c r="I44" s="3"/>
      <c r="J44" s="21" t="s">
        <v>33</v>
      </c>
      <c r="K44" s="22">
        <v>24</v>
      </c>
      <c r="L44" s="11">
        <f>B23</f>
        <v>6.5</v>
      </c>
      <c r="M44" s="11">
        <f>C23</f>
        <v>9</v>
      </c>
      <c r="N44" s="10" t="s">
        <v>20</v>
      </c>
      <c r="O44" s="4"/>
      <c r="P44" s="24" cm="1">
        <f t="array" ref="P44:Q44">P23:Q23</f>
        <v>2.0981999999999998</v>
      </c>
      <c r="Q44" s="25">
        <v>2.9051999999999998</v>
      </c>
      <c r="R44" s="10" t="s">
        <v>23</v>
      </c>
    </row>
    <row r="45" spans="1:18">
      <c r="A45" s="3"/>
      <c r="B45" s="3"/>
      <c r="C45" s="3"/>
      <c r="D45" s="3"/>
      <c r="E45" s="3"/>
      <c r="F45" s="3"/>
      <c r="G45" s="3"/>
      <c r="H45" s="3"/>
      <c r="I45" s="3"/>
      <c r="J45" s="21" t="s">
        <v>47</v>
      </c>
      <c r="K45" s="22">
        <v>28</v>
      </c>
      <c r="L45" s="10">
        <f>B22</f>
        <v>4.5999999999999996</v>
      </c>
      <c r="M45" s="11">
        <f>C22</f>
        <v>6.4</v>
      </c>
      <c r="N45" s="10" t="s">
        <v>20</v>
      </c>
      <c r="O45" s="4"/>
      <c r="P45" s="26" cm="1">
        <f t="array" ref="P45:Q45">P22:Q22</f>
        <v>1.8924399999999999</v>
      </c>
      <c r="Q45" s="13">
        <v>2.6329600000000002</v>
      </c>
      <c r="R45" s="10" t="s">
        <v>23</v>
      </c>
    </row>
    <row r="46" spans="1:18">
      <c r="A46" s="3"/>
      <c r="B46" s="3"/>
      <c r="C46" s="3"/>
      <c r="D46" s="3"/>
      <c r="E46" s="3"/>
      <c r="F46" s="3"/>
      <c r="G46" s="3"/>
      <c r="H46" s="3"/>
      <c r="I46" s="3"/>
      <c r="J46" s="21" t="s">
        <v>28</v>
      </c>
      <c r="K46" s="22">
        <v>30</v>
      </c>
      <c r="L46" s="10">
        <f>B18</f>
        <v>160</v>
      </c>
      <c r="M46" s="10">
        <f>C18</f>
        <v>216</v>
      </c>
      <c r="N46" s="10" t="s">
        <v>15</v>
      </c>
      <c r="O46" s="4"/>
      <c r="P46" s="10" cm="1">
        <f t="array" ref="P46:Q46">P18:Q18</f>
        <v>160</v>
      </c>
      <c r="Q46" s="10">
        <v>216</v>
      </c>
      <c r="R46" s="10" t="s">
        <v>15</v>
      </c>
    </row>
    <row r="47" spans="1:18">
      <c r="A47" s="3"/>
      <c r="B47" s="3"/>
      <c r="C47" s="3"/>
      <c r="D47" s="3"/>
      <c r="E47" s="3"/>
      <c r="F47" s="3"/>
      <c r="G47" s="3"/>
      <c r="H47" s="3"/>
      <c r="I47" s="3"/>
      <c r="J47" s="21" t="s">
        <v>48</v>
      </c>
      <c r="K47" s="22">
        <v>31</v>
      </c>
      <c r="L47" s="10">
        <f>B11</f>
        <v>156</v>
      </c>
      <c r="M47" s="10">
        <f>C11</f>
        <v>237</v>
      </c>
      <c r="N47" s="10" t="s">
        <v>15</v>
      </c>
      <c r="O47" s="4"/>
      <c r="P47" s="10" cm="1">
        <f t="array" ref="P47:Q47">P11:Q11</f>
        <v>156</v>
      </c>
      <c r="Q47" s="10">
        <v>237</v>
      </c>
      <c r="R47" s="10" t="s">
        <v>15</v>
      </c>
    </row>
    <row r="48" spans="1:18">
      <c r="A48" s="3"/>
      <c r="B48" s="3"/>
      <c r="C48" s="3"/>
      <c r="D48" s="3"/>
      <c r="E48" s="3"/>
      <c r="F48" s="3"/>
      <c r="G48" s="3"/>
      <c r="H48" s="3"/>
      <c r="I48" s="3"/>
      <c r="J48" s="21" t="s">
        <v>49</v>
      </c>
      <c r="K48" s="22">
        <v>32</v>
      </c>
      <c r="L48" s="10">
        <f>B9</f>
        <v>62</v>
      </c>
      <c r="M48" s="10">
        <f>C9</f>
        <v>97</v>
      </c>
      <c r="N48" s="10" t="s">
        <v>15</v>
      </c>
      <c r="O48" s="4"/>
      <c r="P48" s="10" cm="1">
        <f t="array" ref="P48:Q48">P9:Q9</f>
        <v>62</v>
      </c>
      <c r="Q48" s="10">
        <v>97</v>
      </c>
      <c r="R48" s="10" t="s">
        <v>15</v>
      </c>
    </row>
    <row r="49" spans="1:18">
      <c r="A49" s="3"/>
      <c r="B49" s="3"/>
      <c r="C49" s="3"/>
      <c r="D49" s="3"/>
      <c r="E49" s="3"/>
      <c r="F49" s="3"/>
      <c r="G49" s="3"/>
      <c r="H49" s="3"/>
      <c r="I49" s="3"/>
      <c r="J49" s="21" t="s">
        <v>50</v>
      </c>
      <c r="K49" s="22">
        <v>33</v>
      </c>
      <c r="L49" s="10">
        <f>B16</f>
        <v>423</v>
      </c>
      <c r="M49" s="10">
        <f>C16</f>
        <v>558</v>
      </c>
      <c r="N49" s="10" t="s">
        <v>15</v>
      </c>
      <c r="O49" s="4"/>
      <c r="P49" s="10" cm="1">
        <f t="array" ref="P49:Q49">P16:Q16</f>
        <v>423</v>
      </c>
      <c r="Q49" s="10">
        <v>558</v>
      </c>
      <c r="R49" s="10" t="s">
        <v>15</v>
      </c>
    </row>
    <row r="50" spans="1:18">
      <c r="A50" s="3"/>
      <c r="B50" s="3"/>
      <c r="C50" s="3"/>
      <c r="D50" s="3"/>
      <c r="E50" s="3"/>
      <c r="F50" s="3"/>
      <c r="G50" s="3"/>
      <c r="H50" s="3"/>
      <c r="I50" s="3"/>
      <c r="J50" s="21" t="s">
        <v>30</v>
      </c>
      <c r="K50" s="22">
        <v>34</v>
      </c>
      <c r="L50" s="10">
        <f>B20</f>
        <v>242</v>
      </c>
      <c r="M50" s="10">
        <f>C20</f>
        <v>367</v>
      </c>
      <c r="N50" s="10" t="s">
        <v>15</v>
      </c>
      <c r="O50" s="4"/>
      <c r="P50" s="10" cm="1">
        <f t="array" ref="P50:Q50">P20:Q20</f>
        <v>242</v>
      </c>
      <c r="Q50" s="10">
        <v>367</v>
      </c>
      <c r="R50" s="10" t="s">
        <v>15</v>
      </c>
    </row>
    <row r="51" spans="1:18">
      <c r="A51" s="3"/>
      <c r="B51" s="3"/>
      <c r="C51" s="3"/>
      <c r="D51" s="3"/>
      <c r="E51" s="3"/>
      <c r="F51" s="3"/>
      <c r="G51" s="3"/>
      <c r="H51" s="3"/>
      <c r="I51" s="3"/>
      <c r="J51" s="21" t="s">
        <v>14</v>
      </c>
      <c r="K51" s="22">
        <v>35</v>
      </c>
      <c r="L51" s="10">
        <f>B8</f>
        <v>251</v>
      </c>
      <c r="M51" s="10">
        <f>C8</f>
        <v>417</v>
      </c>
      <c r="N51" s="10" t="s">
        <v>15</v>
      </c>
      <c r="O51" s="4"/>
      <c r="P51" s="10" cm="1">
        <f t="array" ref="P51:Q51">P8:Q8</f>
        <v>251</v>
      </c>
      <c r="Q51" s="10">
        <v>417</v>
      </c>
      <c r="R51" s="10" t="s">
        <v>15</v>
      </c>
    </row>
    <row r="52" spans="1:18">
      <c r="A52" s="3"/>
      <c r="B52" s="3"/>
      <c r="C52" s="3"/>
      <c r="D52" s="3"/>
      <c r="E52" s="3"/>
      <c r="F52" s="3"/>
      <c r="G52" s="3"/>
      <c r="H52" s="3"/>
      <c r="I52" s="3"/>
      <c r="J52" s="21" t="s">
        <v>17</v>
      </c>
      <c r="K52" s="22">
        <v>43</v>
      </c>
      <c r="L52" s="10">
        <f>B10</f>
        <v>628</v>
      </c>
      <c r="M52" s="10">
        <f>C10</f>
        <v>934</v>
      </c>
      <c r="N52" s="10" t="s">
        <v>15</v>
      </c>
      <c r="O52" s="4"/>
      <c r="P52" s="10" cm="1">
        <f t="array" ref="P52:Q52">P10:Q10</f>
        <v>628</v>
      </c>
      <c r="Q52" s="10">
        <v>934</v>
      </c>
      <c r="R52" s="10" t="s">
        <v>15</v>
      </c>
    </row>
    <row r="53" spans="1:18">
      <c r="A53" s="3"/>
      <c r="B53" s="3"/>
      <c r="C53" s="3"/>
      <c r="D53" s="3"/>
      <c r="E53" s="3"/>
      <c r="F53" s="3"/>
      <c r="G53" s="3"/>
      <c r="H53" s="3"/>
      <c r="I53" s="3"/>
      <c r="J53" s="21" t="s">
        <v>31</v>
      </c>
      <c r="K53" s="22">
        <v>44</v>
      </c>
      <c r="L53" s="10">
        <f>B21</f>
        <v>57</v>
      </c>
      <c r="M53" s="10">
        <f>C21</f>
        <v>97</v>
      </c>
      <c r="N53" s="10" t="s">
        <v>15</v>
      </c>
      <c r="O53" s="4"/>
      <c r="P53" s="10" cm="1">
        <f t="array" ref="P53:Q53">P21:Q21</f>
        <v>57</v>
      </c>
      <c r="Q53" s="10">
        <v>97</v>
      </c>
      <c r="R53" s="10" t="s">
        <v>15</v>
      </c>
    </row>
    <row r="54" spans="1:18">
      <c r="A54" s="3"/>
      <c r="B54" s="3"/>
      <c r="C54" s="3"/>
      <c r="D54" s="3"/>
      <c r="E54" s="3"/>
      <c r="F54" s="3"/>
      <c r="G54" s="3"/>
      <c r="H54" s="3"/>
      <c r="I54" s="3"/>
      <c r="J54" s="21" t="s">
        <v>41</v>
      </c>
      <c r="K54" s="22">
        <v>45</v>
      </c>
      <c r="L54" s="11">
        <f>B30</f>
        <v>6.4</v>
      </c>
      <c r="M54" s="10">
        <f>C30</f>
        <v>16.399999999999999</v>
      </c>
      <c r="N54" s="10" t="s">
        <v>23</v>
      </c>
      <c r="O54" s="4"/>
      <c r="P54" s="11" cm="1">
        <f t="array" ref="P54:Q54">P30:Q30</f>
        <v>6.4</v>
      </c>
      <c r="Q54" s="11">
        <v>16.399999999999999</v>
      </c>
      <c r="R54" s="10" t="s">
        <v>23</v>
      </c>
    </row>
    <row r="55" spans="1:18">
      <c r="A55" s="3"/>
      <c r="B55" s="3"/>
      <c r="C55" s="3"/>
      <c r="D55" s="3"/>
      <c r="E55" s="3"/>
      <c r="F55" s="3"/>
      <c r="G55" s="3"/>
      <c r="H55" s="3"/>
      <c r="I55" s="3"/>
      <c r="J55" s="21" t="s">
        <v>37</v>
      </c>
      <c r="K55" s="22">
        <v>91</v>
      </c>
      <c r="L55" s="10">
        <f t="shared" ref="L55:M57" si="5">B27</f>
        <v>116</v>
      </c>
      <c r="M55" s="10">
        <f t="shared" si="5"/>
        <v>147</v>
      </c>
      <c r="N55" s="10" t="s">
        <v>38</v>
      </c>
      <c r="O55" s="4"/>
      <c r="P55" s="10" cm="1">
        <f t="array" ref="P55:Q55">P27:Q27</f>
        <v>116</v>
      </c>
      <c r="Q55" s="10">
        <v>147</v>
      </c>
      <c r="R55" s="10" t="s">
        <v>23</v>
      </c>
    </row>
    <row r="56" spans="1:18">
      <c r="A56" s="3"/>
      <c r="B56" s="3"/>
      <c r="C56" s="3"/>
      <c r="D56" s="3"/>
      <c r="E56" s="3"/>
      <c r="F56" s="3"/>
      <c r="G56" s="3"/>
      <c r="H56" s="3"/>
      <c r="I56" s="3"/>
      <c r="J56" s="21" t="s">
        <v>39</v>
      </c>
      <c r="K56" s="22">
        <v>92</v>
      </c>
      <c r="L56" s="10">
        <f t="shared" si="5"/>
        <v>5.5</v>
      </c>
      <c r="M56" s="10">
        <f t="shared" si="5"/>
        <v>7.2</v>
      </c>
      <c r="N56" s="10" t="s">
        <v>38</v>
      </c>
      <c r="O56" s="4"/>
      <c r="P56" s="11" cm="1">
        <f t="array" ref="P56:Q56">P28:Q28</f>
        <v>5.5</v>
      </c>
      <c r="Q56" s="11">
        <v>7.2</v>
      </c>
      <c r="R56" s="10" t="s">
        <v>23</v>
      </c>
    </row>
    <row r="57" spans="1:18">
      <c r="A57" s="3"/>
      <c r="B57" s="3"/>
      <c r="C57" s="3"/>
      <c r="D57" s="3"/>
      <c r="E57" s="3"/>
      <c r="F57" s="3"/>
      <c r="G57" s="3"/>
      <c r="H57" s="3"/>
      <c r="I57" s="3"/>
      <c r="J57" s="21" t="s">
        <v>40</v>
      </c>
      <c r="K57" s="22">
        <v>93</v>
      </c>
      <c r="L57" s="10">
        <f t="shared" si="5"/>
        <v>70</v>
      </c>
      <c r="M57" s="10">
        <f t="shared" si="5"/>
        <v>92</v>
      </c>
      <c r="N57" s="10" t="s">
        <v>38</v>
      </c>
      <c r="O57" s="4"/>
      <c r="P57" s="10" cm="1">
        <f t="array" ref="P57:Q57">P29:Q29</f>
        <v>70</v>
      </c>
      <c r="Q57" s="10">
        <v>92</v>
      </c>
      <c r="R57" s="10" t="s">
        <v>23</v>
      </c>
    </row>
  </sheetData>
  <mergeCells count="6">
    <mergeCell ref="B5:D5"/>
    <mergeCell ref="F5:H5"/>
    <mergeCell ref="L5:N5"/>
    <mergeCell ref="P5:R5"/>
    <mergeCell ref="L32:M32"/>
    <mergeCell ref="P32:Q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370390-0ae5-46dc-a7ff-d5336e2d439a" xsi:nil="true"/>
    <lcf76f155ced4ddcb4097134ff3c332f xmlns="b20b642c-36b7-43ac-a57d-64b66f8b119a">
      <Terms xmlns="http://schemas.microsoft.com/office/infopath/2007/PartnerControls"/>
    </lcf76f155ced4ddcb4097134ff3c332f>
    <IsPublic xmlns="b20b642c-36b7-43ac-a57d-64b66f8b119a">true</IsPublic>
    <Analyzer xmlns="b20b642c-36b7-43ac-a57d-64b66f8b119a">
      <Value>DC5X</Value>
      <Value>DCX</Value>
    </Analyzer>
    <Category xmlns="b20b642c-36b7-43ac-a57d-64b66f8b119a">
      <Value>Controls</Value>
    </Category>
    <Section xmlns="b20b642c-36b7-43ac-a57d-64b66f8b119a">
      <Value>Documentation</Value>
    </Section>
    <Text xmlns="b20b642c-36b7-43ac-a57d-64b66f8b119a">Sync727PM</Text>
    <Region xmlns="b20b642c-36b7-43ac-a57d-64b66f8b119a">
      <Value>US</Value>
      <Value>CA</Value>
    </Region>
    <embed xmlns="b20b642c-36b7-43ac-a57d-64b66f8b119a" xsi:nil="true"/>
    <VisibleinAKC_x003f_ xmlns="b20b642c-36b7-43ac-a57d-64b66f8b119a">false</VisibleinAKC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46CC027E7E5F4EB326AEE51D9C1180" ma:contentTypeVersion="23" ma:contentTypeDescription="Create a new document." ma:contentTypeScope="" ma:versionID="ec5513c6587a7fc8ed766c3a61e5ce1b">
  <xsd:schema xmlns:xsd="http://www.w3.org/2001/XMLSchema" xmlns:xs="http://www.w3.org/2001/XMLSchema" xmlns:p="http://schemas.microsoft.com/office/2006/metadata/properties" xmlns:ns2="b20b642c-36b7-43ac-a57d-64b66f8b119a" xmlns:ns3="0c370390-0ae5-46dc-a7ff-d5336e2d439a" targetNamespace="http://schemas.microsoft.com/office/2006/metadata/properties" ma:root="true" ma:fieldsID="5f101d5d292651b3b254faf7ea1885e5" ns2:_="" ns3:_="">
    <xsd:import namespace="b20b642c-36b7-43ac-a57d-64b66f8b119a"/>
    <xsd:import namespace="0c370390-0ae5-46dc-a7ff-d5336e2d439a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Analyz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Region" minOccurs="0"/>
                <xsd:element ref="ns2:Section" minOccurs="0"/>
                <xsd:element ref="ns2:Text" minOccurs="0"/>
                <xsd:element ref="ns2:IsPublic" minOccurs="0"/>
                <xsd:element ref="ns2:embed" minOccurs="0"/>
                <xsd:element ref="ns2:VisibleinAKC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b642c-36b7-43ac-a57d-64b66f8b119a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description="Choose which section this item will be displayed.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trols"/>
                    <xsd:enumeration value="Maintenance"/>
                    <xsd:enumeration value="Operations"/>
                    <xsd:enumeration value="Packing and Unpacking Guidelines"/>
                    <xsd:enumeration value="Packing Insert"/>
                    <xsd:enumeration value="Troubleshooting"/>
                    <xsd:enumeration value="Update Files"/>
                    <xsd:enumeration value="Calibration Files"/>
                    <xsd:enumeration value="Test Kits"/>
                  </xsd:restriction>
                </xsd:simpleType>
              </xsd:element>
            </xsd:sequence>
          </xsd:extension>
        </xsd:complexContent>
      </xsd:complexType>
    </xsd:element>
    <xsd:element name="Analyzer" ma:index="9" nillable="true" ma:displayName="Analyzer" ma:format="Dropdown" ma:internalName="Analyz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IM"/>
                    <xsd:enumeration value="COAG"/>
                    <xsd:enumeration value="COAG+"/>
                    <xsd:enumeration value="DC"/>
                    <xsd:enumeration value="DC5X"/>
                    <xsd:enumeration value="DCX"/>
                    <xsd:enumeration value="HT5"/>
                    <xsd:enumeration value="HT5+"/>
                    <xsd:enumeration value="i"/>
                    <xsd:enumeration value="i+"/>
                    <xsd:enumeration value="POC"/>
                    <xsd:enumeration value="Eurolyser Cube"/>
                    <xsd:enumeration value="Eurolyser Solo"/>
                    <xsd:enumeration value="HSS"/>
                    <xsd:enumeration value="scil VET ABC Plus+"/>
                    <xsd:enumeration value="DC4000"/>
                    <xsd:enumeration value="DC7000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dbaeae-c639-4d34-8274-86d474d05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egion" ma:index="22" nillable="true" ma:displayName="Region" ma:format="Dropdown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"/>
                    <xsd:enumeration value="CA"/>
                    <xsd:enumeration value="US"/>
                    <xsd:enumeration value="TEST"/>
                  </xsd:restriction>
                </xsd:simpleType>
              </xsd:element>
            </xsd:sequence>
          </xsd:extension>
        </xsd:complexContent>
      </xsd:complexType>
    </xsd:element>
    <xsd:element name="Section" ma:index="23" nillable="true" ma:displayName="Section" ma:format="Dropdown" ma:internalName="Section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ocumentation"/>
                    <xsd:enumeration value="Software Updates"/>
                    <xsd:enumeration value="Calibration Files"/>
                    <xsd:enumeration value="Videos"/>
                  </xsd:restriction>
                </xsd:simpleType>
              </xsd:element>
            </xsd:sequence>
          </xsd:extension>
        </xsd:complexContent>
      </xsd:complexType>
    </xsd:element>
    <xsd:element name="Text" ma:index="24" nillable="true" ma:displayName="Text" ma:default="Test" ma:format="Dropdown" ma:internalName="Text">
      <xsd:simpleType>
        <xsd:restriction base="dms:Text">
          <xsd:maxLength value="255"/>
        </xsd:restriction>
      </xsd:simpleType>
    </xsd:element>
    <xsd:element name="IsPublic" ma:index="25" nillable="true" ma:displayName="IsPublic" ma:default="false" ma:format="Dropdown" ma:internalName="IsPublic">
      <xsd:simpleType>
        <xsd:restriction base="dms:Choice">
          <xsd:enumeration value="true"/>
          <xsd:enumeration value="false"/>
        </xsd:restriction>
      </xsd:simpleType>
    </xsd:element>
    <xsd:element name="embed" ma:index="26" nillable="true" ma:displayName="EmbedId" ma:description="Embed Id for video content" ma:format="Dropdown" ma:internalName="embe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hoice 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VisibleinAKC_x003f_" ma:index="27" nillable="true" ma:displayName="Visible in AKC?" ma:default="0" ma:format="Dropdown" ma:internalName="VisibleinAKC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70390-0ae5-46dc-a7ff-d5336e2d439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944000-1029-4b8e-b41b-ea42f921d027}" ma:internalName="TaxCatchAll" ma:showField="CatchAllData" ma:web="0c370390-0ae5-46dc-a7ff-d5336e2d43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9C7258-3D13-42F2-8B09-6161E63119A4}"/>
</file>

<file path=customXml/itemProps2.xml><?xml version="1.0" encoding="utf-8"?>
<ds:datastoreItem xmlns:ds="http://schemas.openxmlformats.org/officeDocument/2006/customXml" ds:itemID="{BD0C87C8-A324-492E-BB55-678B85BD7BB5}"/>
</file>

<file path=customXml/itemProps3.xml><?xml version="1.0" encoding="utf-8"?>
<ds:datastoreItem xmlns:ds="http://schemas.openxmlformats.org/officeDocument/2006/customXml" ds:itemID="{E6147936-555A-4951-8F29-747709167A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Story, Katie</dc:creator>
  <cp:keywords/>
  <dc:description/>
  <cp:lastModifiedBy>Nicole Kneier</cp:lastModifiedBy>
  <cp:revision/>
  <dcterms:created xsi:type="dcterms:W3CDTF">2026-02-10T22:59:11Z</dcterms:created>
  <dcterms:modified xsi:type="dcterms:W3CDTF">2026-03-18T14:05:29Z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0x0101008246CC027E7E5F4EB326AEE51D9C1180</vt:lpwstr>
  </property>
  <property fmtid="{D5CDD505-2E9C-101B-9397-08002B2CF9AE}" pid="3" name="MediaServiceImageTags">
    <vt:lpwstr/>
  </property>
</Properties>
</file>